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<sst xmlns="http://schemas.openxmlformats.org/spreadsheetml/2006/main" count="162" uniqueCount="117">
  <si>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</si>
  <si>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</si>
  <si>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</si>
  <si>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СУБВЕНЦИИ БЮДЖЕТАМ  МУНИЦИПАЛЬНЫХ ОБРАЗОВАНИЙ</t>
  </si>
  <si>
    <t>Всего доходов</t>
  </si>
  <si>
    <t>Приложение №2</t>
  </si>
  <si>
    <t xml:space="preserve">Субвенция бюджетам муниципальных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</si>
  <si>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Субвенция бюджетам муниципальных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</si>
  <si>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 xml:space="preserve">Дотации </t>
  </si>
  <si>
    <t>СУБСИДИИ  БЮДЖЕТАМ МУНИЦИПАЛЬНЫХ ОБРАЗОВАНИЙ</t>
  </si>
  <si>
    <t xml:space="preserve">Субсидии  бюджетам муниципальных образований на содержание  морских пляжей в границах муниципальных образований </t>
  </si>
  <si>
    <t>Субсидии  бюджетам муниципальных образований на поддержку муниципальных газет</t>
  </si>
  <si>
    <t>Субсидии  бюджетам муниципальных образований на  решение вопросов местного значения в сфере жилищно-коммунального хозяйства</t>
  </si>
  <si>
    <t>Субсидии  бюджетам муниципальных образований на  организацию отдыха детей всех групп здоровья в лагерях различных типов</t>
  </si>
  <si>
    <t>Субсидии бюджетам муниципальных образований на модернизацию автобусного парка муниципальных образований, осуществляющих бесплатную перевозку обучающихся к месту учебы</t>
  </si>
  <si>
    <t xml:space="preserve">Субвенции бюджетам муниципальных образований на обеспечение полномочий Калининградской области по социальному обслуживанию граждан пожилого возраста и инвалидов </t>
  </si>
  <si>
    <t>Субвенции бюджетам муниципальных образований на обеспечение деятельности по организации и осуществлению опеки и попечительства в отношении несовершеннолетних</t>
  </si>
  <si>
    <t>Субсидии бюджетам муниципальных образований на обеспечение бесплатной перевозки обучающихся к муниципальным общеобразовательным учреждениям</t>
  </si>
  <si>
    <t xml:space="preserve">Субвенции бюджетам муниципальных образований на  осуществление полномочий Калининградской области в сфере организации работы комиссий по делам несовершеннолетних и защите их прав </t>
  </si>
  <si>
    <t xml:space="preserve">Субвенции бюджетам муниципальных образований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 </t>
  </si>
  <si>
    <t xml:space="preserve">Субвенция бюджетам муниципальных образований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</si>
  <si>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Субвенция бюджетам муниципальных образований в части осуществления переданных органам государственной власти субъектов РФ в соответствии с пунктом 1 статьи 4 ФЗ от 15 ноября 1997 года №143-ФЗ  "Об актах гражданского состояния" полномочий РФ на государственную регистрацию актов гражданского состояния                                  </t>
  </si>
  <si>
    <t>Сумма</t>
  </si>
  <si>
    <t xml:space="preserve">к решению окружного Совета депутатов </t>
  </si>
  <si>
    <t>213 2 02 15001 04 0000 151</t>
  </si>
  <si>
    <t>213 2 02 19999 04 0000 151</t>
  </si>
  <si>
    <t>Прочие дотации бюджетам городских округов</t>
  </si>
  <si>
    <t>213 2 02 29999 04 0000 151</t>
  </si>
  <si>
    <t>Субсидии на обеспечение поддержки муниципальных образований в сфере культуры</t>
  </si>
  <si>
    <t>Субсидии  бюджетам муниципальных образований на реализацию мероприятий по обеспечению жильем молодых семей</t>
  </si>
  <si>
    <t>Субсидии бюджетам муниципальных образований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</si>
  <si>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213 2 02 30024 04 0000 151</t>
  </si>
  <si>
    <t>213 2 02 30027 04 0000 151</t>
  </si>
  <si>
    <t>Субвенции бюджетам муниципальных образований  на осуществление полномочий  Калининградской области  по организации и обеспечению  отдыха детей, находящихся в трудной жизненной ситуации</t>
  </si>
  <si>
    <t>Субвенция бюджетам муниципальных образований на осуществление отдельных полномочий Калининградской области на руководство в сфере социальной поддержки населения</t>
  </si>
  <si>
    <t>Субвенция бюджетам муниципальных образований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</si>
  <si>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213 2 02 35930 04 0000 151</t>
  </si>
  <si>
    <t>213 2 02 35120 04 0000 151</t>
  </si>
  <si>
    <t xml:space="preserve">213 2 02 10000 00 0000 151 </t>
  </si>
  <si>
    <t>213 2 02 20000 00 0000 151</t>
  </si>
  <si>
    <t>213 2 02 30000 00 0000 151</t>
  </si>
  <si>
    <t>213 2 00 00000 00 0000 000</t>
  </si>
  <si>
    <t>Изменения</t>
  </si>
  <si>
    <t>Уточненные назначения</t>
  </si>
  <si>
    <t xml:space="preserve">(тыс. руб.) </t>
  </si>
  <si>
    <t>213 2 02 25567 04 0000 151</t>
  </si>
  <si>
    <t>213 2 02 20077 04 0064 151</t>
  </si>
  <si>
    <t>Субсидии на поддержку муниципальных программ формирования современной городской среды на дворовые территории (в рамках минимального перечня видов работ по благоустройству дворовых территорий)</t>
  </si>
  <si>
    <t>Субвенции на возмещение части затрат при определении посевных и сортовых качеств семян и проведение сортоиспытания сельскохозяйственных культур</t>
  </si>
  <si>
    <t>Субвенции на оказание погектарной поддержки на выращивание продукции растениеводства</t>
  </si>
  <si>
    <t>Субвенции на оказание несвязанной поддержки сельскохозяйственным товаропроизводителям в области растениеводства</t>
  </si>
  <si>
    <t>Субвенции на повышение продуктивности в молочном скотоводстве</t>
  </si>
  <si>
    <t>213 2 02 35541 04 0000 151</t>
  </si>
  <si>
    <t>Субвенции на возмещение части процентной ставки по долгосрочным, среднесрочным и краткосрочным кредитам, взятыми малыми формами хозяйствования</t>
  </si>
  <si>
    <t>Субвенции на содержание товарного молочного поголовья крупного рогатого скота молочных пород</t>
  </si>
  <si>
    <t>Субвенции на компенсацию части затрат на строительство, модернизацию и техническое освещение свиноводческих комплексов полного цикла боен</t>
  </si>
  <si>
    <t>Субвенции на возмещение части затрат на строительство, реконструкцию и модернизацию птицеводческих комплексов</t>
  </si>
  <si>
    <t>Субвенции на возмещение части затрат сельскохозяйственных товаропроизводителей при проведении агрохимического обследования сельскохозяйственных угодий</t>
  </si>
  <si>
    <t>Субвенции на поддержку племенного животноводства</t>
  </si>
  <si>
    <t>Субвенции на поддержку начинающих фермеров</t>
  </si>
  <si>
    <t>Субвенции на грантовую поддержку сельскохозяйственных потребительских кооперативов для развития материально-технической базы</t>
  </si>
  <si>
    <t>Субвенции на оказание поддержки на развитие садоводства, многолетних плодово-ягодных насаждений</t>
  </si>
  <si>
    <t>Субвенции на возмещение части процентной ставки по инвестиционным кредитам (займам) в агропромышленном комплексе</t>
  </si>
  <si>
    <t>213 2 02 49999 04 0000 151</t>
  </si>
  <si>
    <t>ПРОЧИЕ МЕЖБЮДЖЕТНЫЕ ТРАНСФЕРТЫ, ПЕРЕДАВАЕМЫЕ БЮДЖЕТАМ ГОРОДСКИХ ОКРУГОВ</t>
  </si>
  <si>
    <t>Субсидии на реализацию мероприятий по развитию Калининградской области (Межпоселковый газопровод высокого давления от г. Калининграда к поселкам Переславское, Кумачёво, Зелёный Гай Зеленоградского района 1-й этап)</t>
  </si>
  <si>
    <t>Прочие межбюджетные трансферты, передаваемые бюджетам городских округов (Постановление Правительства Калининградской области от 22 февраля 2018 года №100 "О выделении денежных средств" для проведения ремонта фасада здания, расположенного по адресу: Калининградская область, г. Зеленоградск, ул. Ленина, д.1)</t>
  </si>
  <si>
    <t xml:space="preserve">Субсидии на создание условий для отдыха и рекреации  в муниципальных образований </t>
  </si>
  <si>
    <t xml:space="preserve">Субсидия на разработку  проектной  и рабочей документации по объекту "Реконструкция очистных сооружений в пос. Рыбачий Зеленоградского района" </t>
  </si>
  <si>
    <t>213 2 02 20077 04 0000 151</t>
  </si>
  <si>
    <t xml:space="preserve">Субсидия на разработку проектной  и рабочей документации по объекту "Газификация пос. Кострово, пос. Логвино Зеленоградского района" </t>
  </si>
  <si>
    <t xml:space="preserve">Уточненные назначения поправки №2 </t>
  </si>
  <si>
    <t xml:space="preserve">Субсидия на  осуществление капитальных вложений  в объекты  муниципальной собственности " Разработка  проектной и рабочей  документации  по объекту Межпоселковый газопровод  высокого давления  от г. Калининграда к поселкам Переславское, Кумачево, Зелёный Гай Зеленоградского района II -й этап" </t>
  </si>
  <si>
    <t>Субсидия на  осуществление капитальных вложений  в объекты  муниципальной собственности "Прокладка тепловых сетей с устройством тепловых пунктов в г. Зеленоградске Калининградской области"</t>
  </si>
  <si>
    <t>213 2 02 35542 04 0000 151</t>
  </si>
  <si>
    <t>213 2 02 35543 04 0000 151</t>
  </si>
  <si>
    <t xml:space="preserve">Субвенции на возмещение части затрат на приобретение элитных семян </t>
  </si>
  <si>
    <t>213 2 02 35544 04 0000 151</t>
  </si>
  <si>
    <t>Изменения (поправки №4)</t>
  </si>
  <si>
    <t>213 2 02 25497 04 0000 151</t>
  </si>
  <si>
    <t>Субсидии на обеспечение мероприятий по организации теплоснабжения, водоснабжения и водоотведения</t>
  </si>
  <si>
    <t>Субвенции на оказание несвязанной поддержки сельскохозяйственным товаропроизводителям в области растениеводства за счет резервного фонда Правительства Российской Федерации</t>
  </si>
  <si>
    <t>Субвенции на возмещение части процентной ставки по инвестиционным кредитам (займам) в агропромышленном комплексе (за счет средств областного бюджета)</t>
  </si>
  <si>
    <t>Субвенции на возмещение части процентной ставки по краткосрочным кредитам (займам)</t>
  </si>
  <si>
    <t>Субвенции на возмещение части затрат на уплату процентов по инвестиционным кредитам (займам) в агропромышленном комплексе</t>
  </si>
  <si>
    <t>Прочие межбюджетные трансферты, передаваемые бюджетам городских округов (Постановление Правительства Калининградской области от 09 октября 2018 года №606 "О выделении денежных средств" на выполнение ремонтных работ на водопропускных объектах</t>
  </si>
  <si>
    <t>ПРОЧИЕ БЕЗВОЗМЕЗДНЫЕ ПОСТУПЛЕНИЯ</t>
  </si>
  <si>
    <t>213 2 07 04050 04 0000 180</t>
  </si>
  <si>
    <t>Прочие безвозмездные поступления в бюджеты городских округов</t>
  </si>
  <si>
    <t xml:space="preserve">Уточненные назначения                </t>
  </si>
  <si>
    <t xml:space="preserve">Дотации бюджетам городских округов на выравнивание бюджетной обеспеченности </t>
  </si>
  <si>
    <t>Субсидии  бюджетам муниципальных образований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</si>
  <si>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 xml:space="preserve">Субвенция бюджетам муниципальных образований на содержание детей-сирот и 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                                                                                          воспитателям                                                         </t>
  </si>
  <si>
    <t>Субвенции на возмещение затрат на приобретение племенного молодняка сельскохозяйственных животных (за исключением крупного рогатого скота мясного направления ) и семени племенных быков-производителей</t>
  </si>
  <si>
    <t xml:space="preserve">Изменения декабрь                </t>
  </si>
  <si>
    <t>Исполнение</t>
  </si>
  <si>
    <t>ВОЗВРАТ ОСТАТКОВ СУБСИДИЙ, СУБВЕНЦИЙ И ИНЫХ МЕЖБЮДЖЕТНЫХ ТРАНСФЕРТОВ, ИМЕЮЩИХ ЦЕЛЕВОЕ НАЗНАЧЕНИЕ, ПРОШЛЫХ ЛЕТ</t>
  </si>
  <si>
    <t>213 2 19 00000 00 0000 151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</si>
  <si>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</si>
  <si>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213 2 19 25099 04 0000 151</t>
  </si>
  <si>
    <t>213 2 19 25020 04 0000 151</t>
  </si>
  <si>
    <t>213 2 07 00000 00 0000 180</t>
  </si>
  <si>
    <t>Возврат остатков субсидий на реализацию мероприятий федеральной целевой программы развития Калининградской области на период до 2020 года из бюджетов городских округов</t>
  </si>
  <si>
    <t>213 2 19 60010 04 0000 151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</si>
  <si>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</si>
  <si>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213 2 18 00000 00 0000 180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</si>
  <si>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</si>
  <si>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213 2 18 04030 04 0000 180</t>
  </si>
  <si>
    <t>Доходы бюджетов городских округов от возврата иными организациями остатков субсидий прошлых лет</t>
  </si>
  <si>
    <t>Субсидии бюджетам городских округов на софинансирование капитальных вложений в объекты муниципальной собственности (Межпоселковый газопровод высокого давления от г. Калининграда к поселкам Переславское, Кумачёво, Зелёный Гай Зеленоградского района 1-й этап)</t>
  </si>
  <si>
    <t xml:space="preserve">Субвенции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и животноводства </t>
  </si>
  <si>
    <t xml:space="preserve">"Об утверждении отчета об исполнении бюджета муниципального образования "Зеленоградский городской округ" за 2018 год"
 </t>
  </si>
  <si>
    <t>Исполнение безвозмездных поступлений бюджета муниципального образования "Зеленоградский городской округ"  за 2018 год</t>
  </si>
  <si>
    <t>213 2 02 40000 00 0000 151</t>
  </si>
  <si>
    <t xml:space="preserve">Уточненные бюджетные назначения               </t>
  </si>
  <si>
    <t xml:space="preserve"> муниципального образования "Зеленоградский городской округ" </t>
  </si>
  <si>
    <t>от 17 апреля 2019 года №295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</si>
</sst>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2" fontId="1" fillId="23" borderId="10" xfId="0" applyNumberFormat="1" applyFont="1" applyFill="1" applyBorder="1" applyAlignment="1">
      <alignment/>
    </xf>
    <xf numFmtId="2" fontId="46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13">
      <selection activeCell="B5" sqref="B5:M5"/>
    </sheetView>
  </sheetViews>
  <sheetFormatPr defaultColWidth="9.140625" defaultRowHeight="12.75"/>
  <cols>
    <col min="1" max="1" width="24.00390625" style="0" customWidth="1"/>
    <col min="2" max="2" width="44.7109375" style="0" customWidth="1"/>
    <col min="3" max="3" width="0.13671875" style="0" hidden="1" customWidth="1"/>
    <col min="4" max="4" width="8.28125" style="0" hidden="1" customWidth="1"/>
    <col min="5" max="5" width="13.8515625" style="0" hidden="1" customWidth="1"/>
    <col min="6" max="6" width="16.57421875" style="0" hidden="1" customWidth="1"/>
    <col min="7" max="7" width="17.421875" style="0" hidden="1" customWidth="1"/>
    <col min="8" max="10" width="13.8515625" style="0" hidden="1" customWidth="1"/>
    <col min="11" max="11" width="0.2890625" style="0" hidden="1" customWidth="1"/>
    <col min="12" max="12" width="16.28125" style="0" customWidth="1"/>
    <col min="13" max="13" width="13.8515625" style="0" customWidth="1"/>
  </cols>
  <sheetData>
    <row r="1" spans="2:13" ht="12.75">
      <c r="B1" s="35" t="s">
        <v>5</v>
      </c>
      <c r="C1" s="35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12.75">
      <c r="B2" s="33" t="s">
        <v>23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2.75">
      <c r="B3" s="41" t="s">
        <v>115</v>
      </c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3" ht="28.5" customHeight="1">
      <c r="B4" s="38" t="s">
        <v>111</v>
      </c>
      <c r="C4" s="39"/>
      <c r="D4" s="40"/>
      <c r="E4" s="40"/>
      <c r="F4" s="40"/>
      <c r="G4" s="40"/>
      <c r="H4" s="40"/>
      <c r="I4" s="40"/>
      <c r="J4" s="40"/>
      <c r="K4" s="40"/>
      <c r="L4" s="40"/>
      <c r="M4" s="34"/>
    </row>
    <row r="5" spans="2:13" ht="12.75">
      <c r="B5" s="33" t="s">
        <v>116</v>
      </c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2.25" customHeight="1">
      <c r="A7" s="36" t="s">
        <v>112</v>
      </c>
      <c r="B7" s="36"/>
      <c r="C7" s="36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3:13" ht="12.75">
      <c r="C9" s="1"/>
      <c r="D9" s="1"/>
      <c r="E9" s="1" t="s">
        <v>44</v>
      </c>
      <c r="F9" s="1"/>
      <c r="G9" s="1"/>
      <c r="H9" s="1"/>
      <c r="I9" s="1"/>
      <c r="J9" s="1"/>
      <c r="K9" s="1"/>
      <c r="L9" s="1"/>
      <c r="M9" s="1" t="s">
        <v>44</v>
      </c>
    </row>
    <row r="10" spans="1:13" ht="57.75" customHeight="1">
      <c r="A10" s="3" t="s">
        <v>0</v>
      </c>
      <c r="B10" s="4" t="s">
        <v>1</v>
      </c>
      <c r="C10" s="14" t="s">
        <v>22</v>
      </c>
      <c r="D10" s="14" t="s">
        <v>42</v>
      </c>
      <c r="E10" s="14" t="s">
        <v>71</v>
      </c>
      <c r="F10" s="14" t="s">
        <v>42</v>
      </c>
      <c r="G10" s="14" t="s">
        <v>78</v>
      </c>
      <c r="H10" s="14" t="s">
        <v>43</v>
      </c>
      <c r="I10" s="14" t="s">
        <v>42</v>
      </c>
      <c r="J10" s="14" t="s">
        <v>89</v>
      </c>
      <c r="K10" s="14" t="s">
        <v>94</v>
      </c>
      <c r="L10" s="28" t="s">
        <v>114</v>
      </c>
      <c r="M10" s="28" t="s">
        <v>95</v>
      </c>
    </row>
    <row r="11" spans="1:13" ht="15.75">
      <c r="A11" s="6" t="s">
        <v>41</v>
      </c>
      <c r="B11" s="7" t="s">
        <v>2</v>
      </c>
      <c r="C11" s="9">
        <f>C12+C15+C35</f>
        <v>446553.88800000015</v>
      </c>
      <c r="D11" s="9">
        <f>D12+D15+D35+D70</f>
        <v>4022.2800000000007</v>
      </c>
      <c r="E11" s="9">
        <f>E12+E15+E35+E70</f>
        <v>977233.4290000002</v>
      </c>
      <c r="F11" s="9">
        <f>F12+F15+F35+F70</f>
        <v>12334.872</v>
      </c>
      <c r="G11" s="9">
        <f>G12+G15+G35+G70</f>
        <v>-818.42</v>
      </c>
      <c r="H11" s="9">
        <f>H12+H15+H35+H70</f>
        <v>788318.7710000001</v>
      </c>
      <c r="I11" s="9">
        <f>I12+I15+I35+I70+I73</f>
        <v>-167487.58000000002</v>
      </c>
      <c r="J11" s="9">
        <f>J12+J15+J35+J70+J73</f>
        <v>576265.9010000001</v>
      </c>
      <c r="K11" s="9">
        <f>K12+K15+K35+K70+K73</f>
        <v>-2496.870000000001</v>
      </c>
      <c r="L11" s="9">
        <f>L12+L15+L35+L70+L73</f>
        <v>519293.6200000001</v>
      </c>
      <c r="M11" s="9">
        <f>M12+M15+M35+M70+M73+M75+M77</f>
        <v>516798.09</v>
      </c>
    </row>
    <row r="12" spans="1:13" ht="15.75">
      <c r="A12" s="6" t="s">
        <v>38</v>
      </c>
      <c r="B12" s="7" t="s">
        <v>8</v>
      </c>
      <c r="C12" s="9">
        <f aca="true" t="shared" si="0" ref="C12:H12">C13+C14</f>
        <v>28808</v>
      </c>
      <c r="D12" s="9">
        <f t="shared" si="0"/>
        <v>1357.5</v>
      </c>
      <c r="E12" s="9">
        <f t="shared" si="0"/>
        <v>35216</v>
      </c>
      <c r="F12" s="9">
        <f t="shared" si="0"/>
        <v>-0.5</v>
      </c>
      <c r="G12" s="9">
        <f t="shared" si="0"/>
        <v>0</v>
      </c>
      <c r="H12" s="9">
        <f t="shared" si="0"/>
        <v>35215.5</v>
      </c>
      <c r="I12" s="9">
        <f>I13+I14</f>
        <v>0</v>
      </c>
      <c r="J12" s="9">
        <f>J13+J14</f>
        <v>35215.5</v>
      </c>
      <c r="K12" s="9">
        <f>K13+K14</f>
        <v>0</v>
      </c>
      <c r="L12" s="9">
        <f>L13+L14</f>
        <v>35215.5</v>
      </c>
      <c r="M12" s="9">
        <f>M13+M14</f>
        <v>35215.5</v>
      </c>
    </row>
    <row r="13" spans="1:13" ht="31.5">
      <c r="A13" s="5" t="s">
        <v>24</v>
      </c>
      <c r="B13" s="4" t="s">
        <v>90</v>
      </c>
      <c r="C13" s="10">
        <v>24853</v>
      </c>
      <c r="D13" s="10"/>
      <c r="E13" s="10">
        <v>24853</v>
      </c>
      <c r="F13" s="10"/>
      <c r="G13" s="10"/>
      <c r="H13" s="10">
        <f>E13+G13</f>
        <v>24853</v>
      </c>
      <c r="I13" s="10"/>
      <c r="J13" s="10">
        <f>H13+I13</f>
        <v>24853</v>
      </c>
      <c r="K13" s="10"/>
      <c r="L13" s="10">
        <f>J13+K13</f>
        <v>24853</v>
      </c>
      <c r="M13" s="10">
        <v>24853</v>
      </c>
    </row>
    <row r="14" spans="1:13" ht="31.5">
      <c r="A14" s="12" t="s">
        <v>25</v>
      </c>
      <c r="B14" s="4" t="s">
        <v>26</v>
      </c>
      <c r="C14" s="10">
        <v>3955</v>
      </c>
      <c r="D14" s="10">
        <v>1357.5</v>
      </c>
      <c r="E14" s="10">
        <f>C14+D14+5050.5</f>
        <v>10363</v>
      </c>
      <c r="F14" s="10">
        <v>-0.5</v>
      </c>
      <c r="G14" s="10"/>
      <c r="H14" s="10">
        <f>E14+F14</f>
        <v>10362.5</v>
      </c>
      <c r="I14" s="10"/>
      <c r="J14" s="10">
        <f>H14+I14</f>
        <v>10362.5</v>
      </c>
      <c r="K14" s="10"/>
      <c r="L14" s="10">
        <f>J14+K14</f>
        <v>10362.5</v>
      </c>
      <c r="M14" s="10">
        <v>10362.5</v>
      </c>
    </row>
    <row r="15" spans="1:13" ht="31.5">
      <c r="A15" s="6" t="s">
        <v>39</v>
      </c>
      <c r="B15" s="8" t="s">
        <v>9</v>
      </c>
      <c r="C15" s="9">
        <f>SUM(C16:C26)</f>
        <v>29735.597999999998</v>
      </c>
      <c r="D15" s="9">
        <f aca="true" t="shared" si="1" ref="D15:M15">SUM(D16:D34)</f>
        <v>7679.1</v>
      </c>
      <c r="E15" s="9">
        <f t="shared" si="1"/>
        <v>54130.499</v>
      </c>
      <c r="F15" s="9">
        <f t="shared" si="1"/>
        <v>4620.24</v>
      </c>
      <c r="G15" s="9">
        <f t="shared" si="1"/>
        <v>-818.42</v>
      </c>
      <c r="H15" s="9">
        <f t="shared" si="1"/>
        <v>54292.319</v>
      </c>
      <c r="I15" s="9">
        <f t="shared" si="1"/>
        <v>7362.07</v>
      </c>
      <c r="J15" s="9">
        <f t="shared" si="1"/>
        <v>61654.389</v>
      </c>
      <c r="K15" s="9">
        <f t="shared" si="1"/>
        <v>0</v>
      </c>
      <c r="L15" s="9">
        <f t="shared" si="1"/>
        <v>52557.558000000005</v>
      </c>
      <c r="M15" s="9">
        <f t="shared" si="1"/>
        <v>52137.51000000001</v>
      </c>
    </row>
    <row r="16" spans="1:13" ht="64.5" customHeight="1">
      <c r="A16" s="5" t="s">
        <v>27</v>
      </c>
      <c r="B16" s="4" t="s">
        <v>17</v>
      </c>
      <c r="C16" s="13">
        <v>2637</v>
      </c>
      <c r="D16" s="13"/>
      <c r="E16" s="13">
        <f aca="true" t="shared" si="2" ref="E16:E26">C16+D16</f>
        <v>2637</v>
      </c>
      <c r="F16" s="13"/>
      <c r="G16" s="13"/>
      <c r="H16" s="13">
        <f>E16+F16+G16</f>
        <v>2637</v>
      </c>
      <c r="I16" s="13"/>
      <c r="J16" s="13">
        <f>H16+I16</f>
        <v>2637</v>
      </c>
      <c r="K16" s="13"/>
      <c r="L16" s="13">
        <f>J16+K16</f>
        <v>2637</v>
      </c>
      <c r="M16" s="13">
        <v>2637</v>
      </c>
    </row>
    <row r="17" spans="1:13" ht="82.5" customHeight="1">
      <c r="A17" s="5" t="s">
        <v>27</v>
      </c>
      <c r="B17" s="4" t="s">
        <v>14</v>
      </c>
      <c r="C17" s="13">
        <v>1933.55</v>
      </c>
      <c r="D17" s="13"/>
      <c r="E17" s="13">
        <f t="shared" si="2"/>
        <v>1933.55</v>
      </c>
      <c r="F17" s="13"/>
      <c r="G17" s="13"/>
      <c r="H17" s="13">
        <f aca="true" t="shared" si="3" ref="H17:H32">E17+F17+G17</f>
        <v>1933.55</v>
      </c>
      <c r="I17" s="13"/>
      <c r="J17" s="13">
        <f aca="true" t="shared" si="4" ref="J17:J32">H17+I17</f>
        <v>1933.55</v>
      </c>
      <c r="K17" s="13"/>
      <c r="L17" s="13">
        <f aca="true" t="shared" si="5" ref="L17:L34">J17+K17</f>
        <v>1933.55</v>
      </c>
      <c r="M17" s="13">
        <v>1933.55</v>
      </c>
    </row>
    <row r="18" spans="1:13" ht="63">
      <c r="A18" s="5" t="s">
        <v>27</v>
      </c>
      <c r="B18" s="4" t="s">
        <v>13</v>
      </c>
      <c r="C18" s="13">
        <v>1771.131</v>
      </c>
      <c r="D18" s="13"/>
      <c r="E18" s="13">
        <f t="shared" si="2"/>
        <v>1771.131</v>
      </c>
      <c r="F18" s="13"/>
      <c r="G18" s="13"/>
      <c r="H18" s="13">
        <f t="shared" si="3"/>
        <v>1771.131</v>
      </c>
      <c r="I18" s="13"/>
      <c r="J18" s="13">
        <f t="shared" si="4"/>
        <v>1771.131</v>
      </c>
      <c r="K18" s="13"/>
      <c r="L18" s="26">
        <v>1771.13</v>
      </c>
      <c r="M18" s="26">
        <v>1737.37</v>
      </c>
    </row>
    <row r="19" spans="1:13" ht="47.25">
      <c r="A19" s="5" t="s">
        <v>27</v>
      </c>
      <c r="B19" s="4" t="s">
        <v>28</v>
      </c>
      <c r="C19" s="13">
        <v>517.683</v>
      </c>
      <c r="D19" s="13"/>
      <c r="E19" s="13">
        <f>C19+D19+66.953</f>
        <v>584.636</v>
      </c>
      <c r="F19" s="13">
        <v>-0.01</v>
      </c>
      <c r="G19" s="13"/>
      <c r="H19" s="13">
        <f t="shared" si="3"/>
        <v>584.626</v>
      </c>
      <c r="I19" s="13"/>
      <c r="J19" s="13">
        <f t="shared" si="4"/>
        <v>584.626</v>
      </c>
      <c r="K19" s="13"/>
      <c r="L19" s="13">
        <f t="shared" si="5"/>
        <v>584.626</v>
      </c>
      <c r="M19" s="13">
        <v>584.63</v>
      </c>
    </row>
    <row r="20" spans="1:13" ht="47.25">
      <c r="A20" s="5" t="s">
        <v>79</v>
      </c>
      <c r="B20" s="4" t="s">
        <v>29</v>
      </c>
      <c r="C20" s="13">
        <v>357.78</v>
      </c>
      <c r="D20" s="13"/>
      <c r="E20" s="13">
        <f>C20+D20+3890.208</f>
        <v>4247.988</v>
      </c>
      <c r="F20" s="13"/>
      <c r="G20" s="13">
        <v>-818.42</v>
      </c>
      <c r="H20" s="13">
        <f t="shared" si="3"/>
        <v>3429.568</v>
      </c>
      <c r="I20" s="13"/>
      <c r="J20" s="13">
        <f t="shared" si="4"/>
        <v>3429.568</v>
      </c>
      <c r="K20" s="13"/>
      <c r="L20" s="13">
        <f t="shared" si="5"/>
        <v>3429.568</v>
      </c>
      <c r="M20" s="13">
        <v>3429.57</v>
      </c>
    </row>
    <row r="21" spans="1:13" ht="63" customHeight="1">
      <c r="A21" s="5" t="s">
        <v>27</v>
      </c>
      <c r="B21" s="4" t="s">
        <v>12</v>
      </c>
      <c r="C21" s="13">
        <v>13000</v>
      </c>
      <c r="D21" s="13">
        <v>-1000</v>
      </c>
      <c r="E21" s="13">
        <f t="shared" si="2"/>
        <v>12000</v>
      </c>
      <c r="F21" s="13">
        <v>3000</v>
      </c>
      <c r="G21" s="13"/>
      <c r="H21" s="13">
        <f t="shared" si="3"/>
        <v>15000</v>
      </c>
      <c r="I21" s="13">
        <v>2150</v>
      </c>
      <c r="J21" s="13">
        <f t="shared" si="4"/>
        <v>17150</v>
      </c>
      <c r="K21" s="13"/>
      <c r="L21" s="13">
        <f t="shared" si="5"/>
        <v>17150</v>
      </c>
      <c r="M21" s="13">
        <v>17150</v>
      </c>
    </row>
    <row r="22" spans="1:13" ht="111.75" customHeight="1">
      <c r="A22" s="5" t="s">
        <v>27</v>
      </c>
      <c r="B22" s="4" t="s">
        <v>30</v>
      </c>
      <c r="C22" s="13">
        <v>3776</v>
      </c>
      <c r="D22" s="13">
        <v>-19</v>
      </c>
      <c r="E22" s="13">
        <f t="shared" si="2"/>
        <v>3757</v>
      </c>
      <c r="F22" s="13"/>
      <c r="G22" s="13"/>
      <c r="H22" s="13">
        <f t="shared" si="3"/>
        <v>3757</v>
      </c>
      <c r="I22" s="13"/>
      <c r="J22" s="13">
        <f t="shared" si="4"/>
        <v>3757</v>
      </c>
      <c r="K22" s="13"/>
      <c r="L22" s="13">
        <f t="shared" si="5"/>
        <v>3757</v>
      </c>
      <c r="M22" s="13">
        <v>3757</v>
      </c>
    </row>
    <row r="23" spans="1:13" ht="132.75" customHeight="1">
      <c r="A23" s="5" t="s">
        <v>45</v>
      </c>
      <c r="B23" s="4" t="s">
        <v>91</v>
      </c>
      <c r="C23" s="13">
        <v>1526.654</v>
      </c>
      <c r="D23" s="13"/>
      <c r="E23" s="13">
        <f>C23+D23-130.15</f>
        <v>1396.504</v>
      </c>
      <c r="F23" s="13"/>
      <c r="G23" s="13"/>
      <c r="H23" s="13">
        <f t="shared" si="3"/>
        <v>1396.504</v>
      </c>
      <c r="I23" s="13">
        <v>-36.93</v>
      </c>
      <c r="J23" s="13">
        <f t="shared" si="4"/>
        <v>1359.5739999999998</v>
      </c>
      <c r="K23" s="13"/>
      <c r="L23" s="13">
        <f t="shared" si="5"/>
        <v>1359.5739999999998</v>
      </c>
      <c r="M23" s="13">
        <v>1359.57</v>
      </c>
    </row>
    <row r="24" spans="1:13" ht="36" customHeight="1">
      <c r="A24" s="5" t="s">
        <v>27</v>
      </c>
      <c r="B24" s="4" t="s">
        <v>67</v>
      </c>
      <c r="C24" s="13"/>
      <c r="D24" s="13"/>
      <c r="E24" s="13">
        <v>3659.74</v>
      </c>
      <c r="F24" s="13"/>
      <c r="G24" s="13"/>
      <c r="H24" s="13">
        <f t="shared" si="3"/>
        <v>3659.74</v>
      </c>
      <c r="I24" s="13"/>
      <c r="J24" s="13">
        <f t="shared" si="4"/>
        <v>3659.74</v>
      </c>
      <c r="K24" s="13"/>
      <c r="L24" s="13">
        <f t="shared" si="5"/>
        <v>3659.74</v>
      </c>
      <c r="M24" s="13">
        <v>3653.79</v>
      </c>
    </row>
    <row r="25" spans="1:13" ht="60.75" customHeight="1">
      <c r="A25" s="5" t="s">
        <v>27</v>
      </c>
      <c r="B25" s="4" t="s">
        <v>10</v>
      </c>
      <c r="C25" s="13">
        <v>4000</v>
      </c>
      <c r="D25" s="13"/>
      <c r="E25" s="13">
        <f t="shared" si="2"/>
        <v>4000</v>
      </c>
      <c r="F25" s="13"/>
      <c r="G25" s="13"/>
      <c r="H25" s="13">
        <f t="shared" si="3"/>
        <v>4000</v>
      </c>
      <c r="I25" s="13"/>
      <c r="J25" s="13">
        <f t="shared" si="4"/>
        <v>4000</v>
      </c>
      <c r="K25" s="13"/>
      <c r="L25" s="13">
        <f t="shared" si="5"/>
        <v>4000</v>
      </c>
      <c r="M25" s="13">
        <v>3996.49</v>
      </c>
    </row>
    <row r="26" spans="1:13" ht="47.25">
      <c r="A26" s="5" t="s">
        <v>27</v>
      </c>
      <c r="B26" s="4" t="s">
        <v>11</v>
      </c>
      <c r="C26" s="13">
        <v>215.8</v>
      </c>
      <c r="D26" s="13"/>
      <c r="E26" s="13">
        <f t="shared" si="2"/>
        <v>215.8</v>
      </c>
      <c r="F26" s="13"/>
      <c r="G26" s="13"/>
      <c r="H26" s="13">
        <f t="shared" si="3"/>
        <v>215.8</v>
      </c>
      <c r="I26" s="13"/>
      <c r="J26" s="13">
        <f t="shared" si="4"/>
        <v>215.8</v>
      </c>
      <c r="K26" s="13"/>
      <c r="L26" s="13">
        <f t="shared" si="5"/>
        <v>215.8</v>
      </c>
      <c r="M26" s="13">
        <v>215.8</v>
      </c>
    </row>
    <row r="27" spans="1:13" ht="94.5">
      <c r="A27" s="5" t="s">
        <v>46</v>
      </c>
      <c r="B27" s="4" t="s">
        <v>65</v>
      </c>
      <c r="C27" s="13"/>
      <c r="D27" s="13">
        <v>1418.1</v>
      </c>
      <c r="E27" s="13">
        <f>C27+D27+132.22</f>
        <v>1550.32</v>
      </c>
      <c r="F27" s="13"/>
      <c r="G27" s="13"/>
      <c r="H27" s="13">
        <f t="shared" si="3"/>
        <v>1550.32</v>
      </c>
      <c r="I27" s="13"/>
      <c r="J27" s="13">
        <f t="shared" si="4"/>
        <v>1550.32</v>
      </c>
      <c r="K27" s="13"/>
      <c r="L27" s="13">
        <v>1418.1</v>
      </c>
      <c r="M27" s="13">
        <v>1418.1</v>
      </c>
    </row>
    <row r="28" spans="1:13" ht="108" customHeight="1">
      <c r="A28" s="32" t="s">
        <v>69</v>
      </c>
      <c r="B28" s="31" t="s">
        <v>109</v>
      </c>
      <c r="C28" s="26"/>
      <c r="D28" s="26"/>
      <c r="E28" s="26">
        <v>3204.57</v>
      </c>
      <c r="F28" s="26"/>
      <c r="G28" s="26"/>
      <c r="H28" s="26">
        <f>E28+F28+G28</f>
        <v>3204.57</v>
      </c>
      <c r="I28" s="26"/>
      <c r="J28" s="26">
        <f>H28+I28</f>
        <v>3204.57</v>
      </c>
      <c r="K28" s="26"/>
      <c r="L28" s="26">
        <v>132.22</v>
      </c>
      <c r="M28" s="26">
        <v>114.66</v>
      </c>
    </row>
    <row r="29" spans="1:13" ht="126" hidden="1">
      <c r="A29" s="5" t="s">
        <v>69</v>
      </c>
      <c r="B29" s="4" t="s">
        <v>72</v>
      </c>
      <c r="C29" s="13"/>
      <c r="D29" s="13"/>
      <c r="E29" s="13">
        <v>3204.57</v>
      </c>
      <c r="F29" s="13"/>
      <c r="G29" s="13"/>
      <c r="H29" s="13">
        <f t="shared" si="3"/>
        <v>3204.57</v>
      </c>
      <c r="I29" s="13"/>
      <c r="J29" s="13">
        <f t="shared" si="4"/>
        <v>3204.57</v>
      </c>
      <c r="K29" s="13"/>
      <c r="L29" s="13">
        <v>0</v>
      </c>
      <c r="M29" s="13">
        <v>0</v>
      </c>
    </row>
    <row r="30" spans="1:13" ht="69" customHeight="1" hidden="1">
      <c r="A30" s="5" t="s">
        <v>69</v>
      </c>
      <c r="B30" s="4" t="s">
        <v>70</v>
      </c>
      <c r="C30" s="13"/>
      <c r="D30" s="13"/>
      <c r="E30" s="13">
        <v>1325.76</v>
      </c>
      <c r="F30" s="13"/>
      <c r="G30" s="13"/>
      <c r="H30" s="13">
        <f t="shared" si="3"/>
        <v>1325.76</v>
      </c>
      <c r="I30" s="13"/>
      <c r="J30" s="13">
        <f t="shared" si="4"/>
        <v>1325.76</v>
      </c>
      <c r="K30" s="13"/>
      <c r="L30" s="13">
        <v>0</v>
      </c>
      <c r="M30" s="13">
        <v>0</v>
      </c>
    </row>
    <row r="31" spans="1:13" ht="77.25" customHeight="1">
      <c r="A31" s="5" t="s">
        <v>69</v>
      </c>
      <c r="B31" s="4" t="s">
        <v>73</v>
      </c>
      <c r="C31" s="13"/>
      <c r="D31" s="13"/>
      <c r="E31" s="13"/>
      <c r="F31" s="13">
        <v>1620.25</v>
      </c>
      <c r="G31" s="13"/>
      <c r="H31" s="13">
        <f t="shared" si="3"/>
        <v>1620.25</v>
      </c>
      <c r="I31" s="13"/>
      <c r="J31" s="13">
        <f t="shared" si="4"/>
        <v>1620.25</v>
      </c>
      <c r="K31" s="13"/>
      <c r="L31" s="13">
        <f t="shared" si="5"/>
        <v>1620.25</v>
      </c>
      <c r="M31" s="13">
        <v>1279.75</v>
      </c>
    </row>
    <row r="32" spans="1:13" ht="61.5" customHeight="1" hidden="1">
      <c r="A32" s="5" t="s">
        <v>46</v>
      </c>
      <c r="B32" s="4" t="s">
        <v>68</v>
      </c>
      <c r="C32" s="13"/>
      <c r="D32" s="13"/>
      <c r="E32" s="13">
        <v>1361.93</v>
      </c>
      <c r="F32" s="13"/>
      <c r="G32" s="13"/>
      <c r="H32" s="13">
        <f t="shared" si="3"/>
        <v>1361.93</v>
      </c>
      <c r="I32" s="13"/>
      <c r="J32" s="13">
        <f t="shared" si="4"/>
        <v>1361.93</v>
      </c>
      <c r="K32" s="13"/>
      <c r="L32" s="13">
        <v>0</v>
      </c>
      <c r="M32" s="13">
        <v>0</v>
      </c>
    </row>
    <row r="33" spans="1:13" ht="78.75" customHeight="1">
      <c r="A33" s="5" t="s">
        <v>27</v>
      </c>
      <c r="B33" s="4" t="s">
        <v>47</v>
      </c>
      <c r="C33" s="13"/>
      <c r="D33" s="13">
        <v>3640</v>
      </c>
      <c r="E33" s="13">
        <f>C33+D33</f>
        <v>3640</v>
      </c>
      <c r="F33" s="13"/>
      <c r="G33" s="13"/>
      <c r="H33" s="13">
        <f>E33+F33+G33</f>
        <v>3640</v>
      </c>
      <c r="I33" s="13"/>
      <c r="J33" s="13">
        <f>H33+I33</f>
        <v>3640</v>
      </c>
      <c r="K33" s="13"/>
      <c r="L33" s="13">
        <f t="shared" si="5"/>
        <v>3640</v>
      </c>
      <c r="M33" s="13">
        <v>3621.23</v>
      </c>
    </row>
    <row r="34" spans="1:13" ht="47.25">
      <c r="A34" s="5" t="s">
        <v>27</v>
      </c>
      <c r="B34" s="4" t="s">
        <v>80</v>
      </c>
      <c r="C34" s="13"/>
      <c r="D34" s="13">
        <v>3640</v>
      </c>
      <c r="E34" s="13">
        <f>C34+D34</f>
        <v>3640</v>
      </c>
      <c r="F34" s="13"/>
      <c r="G34" s="13"/>
      <c r="H34" s="13"/>
      <c r="I34" s="13">
        <v>5249</v>
      </c>
      <c r="J34" s="13">
        <f>H34+I34</f>
        <v>5249</v>
      </c>
      <c r="K34" s="13"/>
      <c r="L34" s="13">
        <f t="shared" si="5"/>
        <v>5249</v>
      </c>
      <c r="M34" s="13">
        <v>5249</v>
      </c>
    </row>
    <row r="35" spans="1:13" ht="31.5">
      <c r="A35" s="6" t="s">
        <v>40</v>
      </c>
      <c r="B35" s="8" t="s">
        <v>3</v>
      </c>
      <c r="C35" s="9">
        <f>SUM(C36:C69)</f>
        <v>388010.29000000015</v>
      </c>
      <c r="D35" s="9">
        <f>SUM(D36:D69)</f>
        <v>-5014.32</v>
      </c>
      <c r="E35" s="9">
        <f>SUM(E36:E69)</f>
        <v>887886.9300000002</v>
      </c>
      <c r="F35" s="9">
        <f>SUM(F36:F63)</f>
        <v>7715.132</v>
      </c>
      <c r="G35" s="9">
        <f>SUM(G36:G63)</f>
        <v>0</v>
      </c>
      <c r="H35" s="9">
        <f aca="true" t="shared" si="6" ref="H35:M35">SUM(H36:H69)</f>
        <v>693810.952</v>
      </c>
      <c r="I35" s="9">
        <f t="shared" si="6"/>
        <v>-179849.65000000002</v>
      </c>
      <c r="J35" s="9">
        <f t="shared" si="6"/>
        <v>469396.01200000005</v>
      </c>
      <c r="K35" s="9">
        <f t="shared" si="6"/>
        <v>-2496.870000000001</v>
      </c>
      <c r="L35" s="9">
        <f t="shared" si="6"/>
        <v>421391.1420000001</v>
      </c>
      <c r="M35" s="9">
        <f t="shared" si="6"/>
        <v>420483.67000000004</v>
      </c>
    </row>
    <row r="36" spans="1:13" ht="94.5">
      <c r="A36" s="5" t="s">
        <v>31</v>
      </c>
      <c r="B36" s="4" t="s">
        <v>18</v>
      </c>
      <c r="C36" s="13">
        <v>797</v>
      </c>
      <c r="D36" s="13"/>
      <c r="E36" s="13">
        <f aca="true" t="shared" si="7" ref="E36:E46">C36+D36</f>
        <v>797</v>
      </c>
      <c r="F36" s="13"/>
      <c r="G36" s="13"/>
      <c r="H36" s="13">
        <f>E36+F36+G36</f>
        <v>797</v>
      </c>
      <c r="I36" s="13"/>
      <c r="J36" s="13">
        <f>H36+I36</f>
        <v>797</v>
      </c>
      <c r="K36" s="13"/>
      <c r="L36" s="13">
        <f aca="true" t="shared" si="8" ref="L36:L48">J36+K36</f>
        <v>797</v>
      </c>
      <c r="M36" s="13">
        <v>797</v>
      </c>
    </row>
    <row r="37" spans="1:13" ht="78.75">
      <c r="A37" s="5" t="s">
        <v>31</v>
      </c>
      <c r="B37" s="4" t="s">
        <v>15</v>
      </c>
      <c r="C37" s="13">
        <v>7566.56</v>
      </c>
      <c r="D37" s="13">
        <v>-1513.31</v>
      </c>
      <c r="E37" s="13">
        <f t="shared" si="7"/>
        <v>6053.25</v>
      </c>
      <c r="F37" s="13"/>
      <c r="G37" s="13"/>
      <c r="H37" s="13">
        <f aca="true" t="shared" si="9" ref="H37:H69">E37+F37+G37</f>
        <v>6053.25</v>
      </c>
      <c r="I37" s="13"/>
      <c r="J37" s="13">
        <f aca="true" t="shared" si="10" ref="J37:J69">H37+I37</f>
        <v>6053.25</v>
      </c>
      <c r="K37" s="13">
        <v>222.39</v>
      </c>
      <c r="L37" s="13">
        <f t="shared" si="8"/>
        <v>6275.64</v>
      </c>
      <c r="M37" s="13">
        <v>6275.64</v>
      </c>
    </row>
    <row r="38" spans="1:13" ht="110.25">
      <c r="A38" s="5" t="s">
        <v>31</v>
      </c>
      <c r="B38" s="4" t="s">
        <v>19</v>
      </c>
      <c r="C38" s="13">
        <v>0.22</v>
      </c>
      <c r="D38" s="13"/>
      <c r="E38" s="13">
        <f t="shared" si="7"/>
        <v>0.22</v>
      </c>
      <c r="F38" s="13"/>
      <c r="G38" s="13"/>
      <c r="H38" s="13">
        <f t="shared" si="9"/>
        <v>0.22</v>
      </c>
      <c r="I38" s="13"/>
      <c r="J38" s="13">
        <f t="shared" si="10"/>
        <v>0.22</v>
      </c>
      <c r="K38" s="13"/>
      <c r="L38" s="13">
        <f t="shared" si="8"/>
        <v>0.22</v>
      </c>
      <c r="M38" s="13">
        <v>0.22</v>
      </c>
    </row>
    <row r="39" spans="1:13" ht="87.75" customHeight="1">
      <c r="A39" s="5" t="s">
        <v>31</v>
      </c>
      <c r="B39" s="31" t="s">
        <v>16</v>
      </c>
      <c r="C39" s="13">
        <v>1771.44</v>
      </c>
      <c r="D39" s="13"/>
      <c r="E39" s="13">
        <f t="shared" si="7"/>
        <v>1771.44</v>
      </c>
      <c r="F39" s="13"/>
      <c r="G39" s="13"/>
      <c r="H39" s="13">
        <f t="shared" si="9"/>
        <v>1771.44</v>
      </c>
      <c r="I39" s="13"/>
      <c r="J39" s="13">
        <f t="shared" si="10"/>
        <v>1771.44</v>
      </c>
      <c r="K39" s="13"/>
      <c r="L39" s="13">
        <f t="shared" si="8"/>
        <v>1771.44</v>
      </c>
      <c r="M39" s="13">
        <v>1771.44</v>
      </c>
    </row>
    <row r="40" spans="1:13" ht="78.75">
      <c r="A40" s="5" t="s">
        <v>31</v>
      </c>
      <c r="B40" s="4" t="s">
        <v>34</v>
      </c>
      <c r="C40" s="13">
        <v>1638.57</v>
      </c>
      <c r="D40" s="13"/>
      <c r="E40" s="13">
        <f t="shared" si="7"/>
        <v>1638.57</v>
      </c>
      <c r="F40" s="13"/>
      <c r="G40" s="13"/>
      <c r="H40" s="13">
        <f t="shared" si="9"/>
        <v>1638.57</v>
      </c>
      <c r="I40" s="13"/>
      <c r="J40" s="13">
        <f t="shared" si="10"/>
        <v>1638.57</v>
      </c>
      <c r="K40" s="13"/>
      <c r="L40" s="13">
        <f t="shared" si="8"/>
        <v>1638.57</v>
      </c>
      <c r="M40" s="13">
        <v>1638.57</v>
      </c>
    </row>
    <row r="41" spans="1:13" ht="110.25">
      <c r="A41" s="5" t="s">
        <v>31</v>
      </c>
      <c r="B41" s="4" t="s">
        <v>20</v>
      </c>
      <c r="C41" s="13">
        <v>251.23</v>
      </c>
      <c r="D41" s="13"/>
      <c r="E41" s="13">
        <f t="shared" si="7"/>
        <v>251.23</v>
      </c>
      <c r="F41" s="13"/>
      <c r="G41" s="13"/>
      <c r="H41" s="13">
        <f t="shared" si="9"/>
        <v>251.23</v>
      </c>
      <c r="I41" s="13"/>
      <c r="J41" s="13">
        <f t="shared" si="10"/>
        <v>251.23</v>
      </c>
      <c r="K41" s="13"/>
      <c r="L41" s="13">
        <f t="shared" si="8"/>
        <v>251.23</v>
      </c>
      <c r="M41" s="13">
        <v>251.23</v>
      </c>
    </row>
    <row r="42" spans="1:13" ht="236.25">
      <c r="A42" s="5" t="s">
        <v>31</v>
      </c>
      <c r="B42" s="15" t="s">
        <v>6</v>
      </c>
      <c r="C42" s="13">
        <v>92520.12</v>
      </c>
      <c r="D42" s="13"/>
      <c r="E42" s="13">
        <f t="shared" si="7"/>
        <v>92520.12</v>
      </c>
      <c r="F42" s="13"/>
      <c r="G42" s="13"/>
      <c r="H42" s="13">
        <f t="shared" si="9"/>
        <v>92520.12</v>
      </c>
      <c r="I42" s="13"/>
      <c r="J42" s="13">
        <f>H42+I42</f>
        <v>92520.12</v>
      </c>
      <c r="K42" s="13">
        <v>1282.19</v>
      </c>
      <c r="L42" s="13">
        <f t="shared" si="8"/>
        <v>93802.31</v>
      </c>
      <c r="M42" s="13">
        <v>93802.31</v>
      </c>
    </row>
    <row r="43" spans="1:13" ht="236.25">
      <c r="A43" s="5" t="s">
        <v>31</v>
      </c>
      <c r="B43" s="15" t="s">
        <v>6</v>
      </c>
      <c r="C43" s="13">
        <v>135699.57</v>
      </c>
      <c r="D43" s="13"/>
      <c r="E43" s="13">
        <f t="shared" si="7"/>
        <v>135699.57</v>
      </c>
      <c r="F43" s="13"/>
      <c r="G43" s="13"/>
      <c r="H43" s="13">
        <f t="shared" si="9"/>
        <v>135699.57</v>
      </c>
      <c r="I43" s="13"/>
      <c r="J43" s="13">
        <f t="shared" si="10"/>
        <v>135699.57</v>
      </c>
      <c r="K43" s="13">
        <v>2795.86</v>
      </c>
      <c r="L43" s="13">
        <f t="shared" si="8"/>
        <v>138495.43</v>
      </c>
      <c r="M43" s="13">
        <v>138495.43</v>
      </c>
    </row>
    <row r="44" spans="1:13" ht="141.75">
      <c r="A44" s="12" t="s">
        <v>32</v>
      </c>
      <c r="B44" s="15" t="s">
        <v>92</v>
      </c>
      <c r="C44" s="13">
        <v>8467.2</v>
      </c>
      <c r="D44" s="13"/>
      <c r="E44" s="13">
        <f t="shared" si="7"/>
        <v>8467.2</v>
      </c>
      <c r="F44" s="13"/>
      <c r="G44" s="13"/>
      <c r="H44" s="13">
        <f t="shared" si="9"/>
        <v>8467.2</v>
      </c>
      <c r="I44" s="13"/>
      <c r="J44" s="13">
        <f t="shared" si="10"/>
        <v>8467.2</v>
      </c>
      <c r="K44" s="13">
        <v>-944.5</v>
      </c>
      <c r="L44" s="13">
        <f t="shared" si="8"/>
        <v>7522.700000000001</v>
      </c>
      <c r="M44" s="13">
        <v>7522.7</v>
      </c>
    </row>
    <row r="45" spans="1:13" ht="78.75">
      <c r="A45" s="5" t="s">
        <v>31</v>
      </c>
      <c r="B45" s="22" t="s">
        <v>7</v>
      </c>
      <c r="C45" s="13">
        <v>2295</v>
      </c>
      <c r="D45" s="13"/>
      <c r="E45" s="13">
        <f t="shared" si="7"/>
        <v>2295</v>
      </c>
      <c r="F45" s="13"/>
      <c r="G45" s="13"/>
      <c r="H45" s="13">
        <f t="shared" si="9"/>
        <v>2295</v>
      </c>
      <c r="I45" s="13">
        <v>415</v>
      </c>
      <c r="J45" s="13">
        <f t="shared" si="10"/>
        <v>2710</v>
      </c>
      <c r="K45" s="13"/>
      <c r="L45" s="13">
        <f t="shared" si="8"/>
        <v>2710</v>
      </c>
      <c r="M45" s="13">
        <v>2710</v>
      </c>
    </row>
    <row r="46" spans="1:13" ht="94.5">
      <c r="A46" s="5" t="s">
        <v>31</v>
      </c>
      <c r="B46" s="19" t="s">
        <v>33</v>
      </c>
      <c r="C46" s="13">
        <v>2239.04</v>
      </c>
      <c r="D46" s="13"/>
      <c r="E46" s="13">
        <f t="shared" si="7"/>
        <v>2239.04</v>
      </c>
      <c r="F46" s="13"/>
      <c r="G46" s="13"/>
      <c r="H46" s="13">
        <f t="shared" si="9"/>
        <v>2239.04</v>
      </c>
      <c r="I46" s="13"/>
      <c r="J46" s="13">
        <f t="shared" si="10"/>
        <v>2239.04</v>
      </c>
      <c r="K46" s="13"/>
      <c r="L46" s="13">
        <f t="shared" si="8"/>
        <v>2239.04</v>
      </c>
      <c r="M46" s="13">
        <v>2239.04</v>
      </c>
    </row>
    <row r="47" spans="1:13" ht="47.25">
      <c r="A47" s="5" t="s">
        <v>31</v>
      </c>
      <c r="B47" s="15" t="s">
        <v>54</v>
      </c>
      <c r="C47" s="13">
        <v>340</v>
      </c>
      <c r="D47" s="17"/>
      <c r="E47" s="13">
        <f>C47+D47+120.28</f>
        <v>460.28</v>
      </c>
      <c r="F47" s="13"/>
      <c r="G47" s="13"/>
      <c r="H47" s="13">
        <f t="shared" si="9"/>
        <v>460.28</v>
      </c>
      <c r="I47" s="13"/>
      <c r="J47" s="13">
        <f t="shared" si="10"/>
        <v>460.28</v>
      </c>
      <c r="K47" s="13"/>
      <c r="L47" s="13">
        <f t="shared" si="8"/>
        <v>460.28</v>
      </c>
      <c r="M47" s="13">
        <v>453.1</v>
      </c>
    </row>
    <row r="48" spans="1:13" ht="63">
      <c r="A48" s="5" t="s">
        <v>31</v>
      </c>
      <c r="B48" s="15" t="s">
        <v>55</v>
      </c>
      <c r="C48" s="13">
        <v>9917.42</v>
      </c>
      <c r="D48" s="17"/>
      <c r="E48" s="13">
        <v>9917.41</v>
      </c>
      <c r="F48" s="13">
        <v>0.01</v>
      </c>
      <c r="G48" s="13"/>
      <c r="H48" s="13">
        <f t="shared" si="9"/>
        <v>9917.42</v>
      </c>
      <c r="I48" s="13">
        <v>-6985.6</v>
      </c>
      <c r="J48" s="13">
        <f t="shared" si="10"/>
        <v>2931.8199999999997</v>
      </c>
      <c r="K48" s="13"/>
      <c r="L48" s="13">
        <f t="shared" si="8"/>
        <v>2931.8199999999997</v>
      </c>
      <c r="M48" s="13">
        <v>2931.82</v>
      </c>
    </row>
    <row r="49" spans="1:13" ht="46.5" customHeight="1">
      <c r="A49" s="5" t="s">
        <v>31</v>
      </c>
      <c r="B49" s="23" t="s">
        <v>56</v>
      </c>
      <c r="C49" s="13">
        <v>15000</v>
      </c>
      <c r="D49" s="13"/>
      <c r="E49" s="13">
        <f>C49+D49-5000</f>
        <v>10000</v>
      </c>
      <c r="F49" s="13"/>
      <c r="G49" s="13"/>
      <c r="H49" s="13">
        <f t="shared" si="9"/>
        <v>10000</v>
      </c>
      <c r="I49" s="13">
        <v>20000</v>
      </c>
      <c r="J49" s="13">
        <f t="shared" si="10"/>
        <v>30000</v>
      </c>
      <c r="K49" s="13">
        <v>-184.61</v>
      </c>
      <c r="L49" s="13">
        <v>25000</v>
      </c>
      <c r="M49" s="13">
        <v>25000</v>
      </c>
    </row>
    <row r="50" spans="1:13" ht="69" customHeight="1">
      <c r="A50" s="5" t="s">
        <v>31</v>
      </c>
      <c r="B50" s="23" t="s">
        <v>48</v>
      </c>
      <c r="C50" s="13">
        <v>100</v>
      </c>
      <c r="D50" s="13"/>
      <c r="E50" s="13">
        <f>C50+D50-62.02</f>
        <v>37.98</v>
      </c>
      <c r="F50" s="13"/>
      <c r="G50" s="13"/>
      <c r="H50" s="13">
        <f t="shared" si="9"/>
        <v>37.98</v>
      </c>
      <c r="I50" s="13">
        <v>97.12</v>
      </c>
      <c r="J50" s="13">
        <f t="shared" si="10"/>
        <v>135.1</v>
      </c>
      <c r="K50" s="13"/>
      <c r="L50" s="13">
        <f>J50+K50</f>
        <v>135.1</v>
      </c>
      <c r="M50" s="13">
        <v>135.1</v>
      </c>
    </row>
    <row r="51" spans="1:13" ht="54" customHeight="1">
      <c r="A51" s="5" t="s">
        <v>31</v>
      </c>
      <c r="B51" s="23" t="s">
        <v>49</v>
      </c>
      <c r="C51" s="13">
        <v>1750</v>
      </c>
      <c r="D51" s="13"/>
      <c r="E51" s="13">
        <f>C51+D51</f>
        <v>1750</v>
      </c>
      <c r="F51" s="13"/>
      <c r="G51" s="13"/>
      <c r="H51" s="13">
        <f t="shared" si="9"/>
        <v>1750</v>
      </c>
      <c r="I51" s="13">
        <v>-600</v>
      </c>
      <c r="J51" s="13">
        <f t="shared" si="10"/>
        <v>1150</v>
      </c>
      <c r="K51" s="13"/>
      <c r="L51" s="13">
        <v>1141.4</v>
      </c>
      <c r="M51" s="13">
        <v>1141.02</v>
      </c>
    </row>
    <row r="52" spans="1:13" ht="78.75" hidden="1">
      <c r="A52" s="5" t="s">
        <v>31</v>
      </c>
      <c r="B52" s="15" t="s">
        <v>57</v>
      </c>
      <c r="C52" s="13">
        <v>25</v>
      </c>
      <c r="D52" s="13"/>
      <c r="E52" s="13">
        <f>C52+D52</f>
        <v>25</v>
      </c>
      <c r="F52" s="13"/>
      <c r="G52" s="13"/>
      <c r="H52" s="13">
        <f t="shared" si="9"/>
        <v>25</v>
      </c>
      <c r="I52" s="13">
        <v>-25</v>
      </c>
      <c r="J52" s="13">
        <f t="shared" si="10"/>
        <v>0</v>
      </c>
      <c r="K52" s="13"/>
      <c r="L52" s="13">
        <f>J52+K52</f>
        <v>0</v>
      </c>
      <c r="M52" s="13">
        <f>K52+L52</f>
        <v>0</v>
      </c>
    </row>
    <row r="53" spans="1:13" ht="94.5">
      <c r="A53" s="5" t="s">
        <v>31</v>
      </c>
      <c r="B53" s="15" t="s">
        <v>93</v>
      </c>
      <c r="C53" s="13">
        <v>70</v>
      </c>
      <c r="D53" s="13"/>
      <c r="E53" s="13">
        <f>C53+D53</f>
        <v>70</v>
      </c>
      <c r="F53" s="13"/>
      <c r="G53" s="13"/>
      <c r="H53" s="13">
        <f t="shared" si="9"/>
        <v>70</v>
      </c>
      <c r="I53" s="13">
        <v>-22</v>
      </c>
      <c r="J53" s="13">
        <f t="shared" si="10"/>
        <v>48</v>
      </c>
      <c r="K53" s="13"/>
      <c r="L53" s="13">
        <v>34.3</v>
      </c>
      <c r="M53" s="13">
        <v>34.3</v>
      </c>
    </row>
    <row r="54" spans="1:13" ht="63">
      <c r="A54" s="5" t="s">
        <v>52</v>
      </c>
      <c r="B54" s="15" t="s">
        <v>50</v>
      </c>
      <c r="C54" s="13">
        <v>319.8</v>
      </c>
      <c r="D54" s="13">
        <v>1085.54</v>
      </c>
      <c r="E54" s="13">
        <f>C54+D54</f>
        <v>1405.34</v>
      </c>
      <c r="F54" s="13"/>
      <c r="G54" s="13"/>
      <c r="H54" s="13">
        <f t="shared" si="9"/>
        <v>1405.34</v>
      </c>
      <c r="I54" s="13">
        <v>-180</v>
      </c>
      <c r="J54" s="13">
        <f t="shared" si="10"/>
        <v>1225.34</v>
      </c>
      <c r="K54" s="13">
        <v>128.64</v>
      </c>
      <c r="L54" s="13">
        <v>1346.48</v>
      </c>
      <c r="M54" s="13">
        <v>1346.48</v>
      </c>
    </row>
    <row r="55" spans="1:13" ht="37.5" customHeight="1">
      <c r="A55" s="5" t="s">
        <v>74</v>
      </c>
      <c r="B55" s="15" t="s">
        <v>51</v>
      </c>
      <c r="C55" s="13">
        <v>109.31</v>
      </c>
      <c r="D55" s="13">
        <v>664.98</v>
      </c>
      <c r="E55" s="13">
        <f>C55+D55</f>
        <v>774.29</v>
      </c>
      <c r="F55" s="13"/>
      <c r="G55" s="13"/>
      <c r="H55" s="13">
        <f t="shared" si="9"/>
        <v>774.29</v>
      </c>
      <c r="I55" s="13">
        <v>205.99</v>
      </c>
      <c r="J55" s="13">
        <f t="shared" si="10"/>
        <v>980.28</v>
      </c>
      <c r="K55" s="13"/>
      <c r="L55" s="13">
        <f>J55+K55</f>
        <v>980.28</v>
      </c>
      <c r="M55" s="13">
        <v>980.28</v>
      </c>
    </row>
    <row r="56" spans="1:13" ht="35.25" customHeight="1">
      <c r="A56" s="5" t="s">
        <v>75</v>
      </c>
      <c r="B56" s="23" t="s">
        <v>76</v>
      </c>
      <c r="C56" s="13">
        <v>20</v>
      </c>
      <c r="D56" s="13"/>
      <c r="E56" s="13"/>
      <c r="F56" s="13">
        <v>40</v>
      </c>
      <c r="G56" s="13"/>
      <c r="H56" s="13">
        <f t="shared" si="9"/>
        <v>40</v>
      </c>
      <c r="I56" s="13"/>
      <c r="J56" s="13">
        <f t="shared" si="10"/>
        <v>40</v>
      </c>
      <c r="K56" s="13"/>
      <c r="L56" s="13">
        <f>J56+K56</f>
        <v>40</v>
      </c>
      <c r="M56" s="13">
        <v>40</v>
      </c>
    </row>
    <row r="57" spans="1:13" ht="67.5" customHeight="1">
      <c r="A57" s="5" t="s">
        <v>75</v>
      </c>
      <c r="B57" s="23" t="s">
        <v>53</v>
      </c>
      <c r="C57" s="13">
        <v>20</v>
      </c>
      <c r="D57" s="13"/>
      <c r="E57" s="13">
        <f>C57+D57</f>
        <v>20</v>
      </c>
      <c r="F57" s="13"/>
      <c r="G57" s="13"/>
      <c r="H57" s="13">
        <f t="shared" si="9"/>
        <v>20</v>
      </c>
      <c r="I57" s="13"/>
      <c r="J57" s="13">
        <f t="shared" si="10"/>
        <v>20</v>
      </c>
      <c r="K57" s="13"/>
      <c r="L57" s="26">
        <v>21.64</v>
      </c>
      <c r="M57" s="13">
        <v>2.63</v>
      </c>
    </row>
    <row r="58" spans="1:13" ht="36.75" customHeight="1">
      <c r="A58" s="5" t="s">
        <v>52</v>
      </c>
      <c r="B58" s="25" t="s">
        <v>58</v>
      </c>
      <c r="C58" s="26">
        <v>6150</v>
      </c>
      <c r="D58" s="26"/>
      <c r="E58" s="26">
        <f>C58+D58-900</f>
        <v>5250</v>
      </c>
      <c r="F58" s="26"/>
      <c r="G58" s="26"/>
      <c r="H58" s="26">
        <f t="shared" si="9"/>
        <v>5250</v>
      </c>
      <c r="I58" s="26">
        <v>5460</v>
      </c>
      <c r="J58" s="26">
        <f t="shared" si="10"/>
        <v>10710</v>
      </c>
      <c r="K58" s="26"/>
      <c r="L58" s="26">
        <f>J58+K58</f>
        <v>10710</v>
      </c>
      <c r="M58" s="26">
        <v>10710</v>
      </c>
    </row>
    <row r="59" spans="1:13" ht="0.75" customHeight="1" hidden="1">
      <c r="A59" s="5" t="s">
        <v>52</v>
      </c>
      <c r="B59" s="15" t="s">
        <v>59</v>
      </c>
      <c r="C59" s="13">
        <v>1821.5</v>
      </c>
      <c r="D59" s="13"/>
      <c r="E59" s="13">
        <f>C59+D59+823.27</f>
        <v>2644.77</v>
      </c>
      <c r="F59" s="13">
        <v>-2644.77</v>
      </c>
      <c r="G59" s="13"/>
      <c r="H59" s="13">
        <f t="shared" si="9"/>
        <v>0</v>
      </c>
      <c r="I59" s="13"/>
      <c r="J59" s="13">
        <f t="shared" si="10"/>
        <v>0</v>
      </c>
      <c r="K59" s="13"/>
      <c r="L59" s="13">
        <f>J59+K59</f>
        <v>0</v>
      </c>
      <c r="M59" s="13">
        <f>K59+L59</f>
        <v>0</v>
      </c>
    </row>
    <row r="60" spans="1:13" ht="63">
      <c r="A60" s="5" t="s">
        <v>75</v>
      </c>
      <c r="B60" s="15" t="s">
        <v>60</v>
      </c>
      <c r="C60" s="13">
        <v>20000</v>
      </c>
      <c r="D60" s="13"/>
      <c r="E60" s="13">
        <f>C60+D60</f>
        <v>20000</v>
      </c>
      <c r="F60" s="13">
        <v>-5752.818</v>
      </c>
      <c r="G60" s="13"/>
      <c r="H60" s="13">
        <f t="shared" si="9"/>
        <v>14247.182</v>
      </c>
      <c r="I60" s="13"/>
      <c r="J60" s="13">
        <f t="shared" si="10"/>
        <v>14247.182</v>
      </c>
      <c r="K60" s="13"/>
      <c r="L60" s="13">
        <f>J60+K60</f>
        <v>14247.182</v>
      </c>
      <c r="M60" s="13">
        <v>14247.18</v>
      </c>
    </row>
    <row r="61" spans="1:13" ht="80.25" customHeight="1">
      <c r="A61" s="5" t="s">
        <v>52</v>
      </c>
      <c r="B61" s="23" t="s">
        <v>81</v>
      </c>
      <c r="C61" s="13">
        <v>24959.97</v>
      </c>
      <c r="D61" s="13">
        <v>-1750.51</v>
      </c>
      <c r="E61" s="13">
        <f>C61+D61+169976.48</f>
        <v>193185.94</v>
      </c>
      <c r="F61" s="13">
        <v>5357.57</v>
      </c>
      <c r="G61" s="13"/>
      <c r="H61" s="13">
        <v>0</v>
      </c>
      <c r="I61" s="13">
        <v>397.5</v>
      </c>
      <c r="J61" s="13">
        <f>H61+I61</f>
        <v>397.5</v>
      </c>
      <c r="K61" s="13"/>
      <c r="L61" s="13">
        <f>J61+K61</f>
        <v>397.5</v>
      </c>
      <c r="M61" s="13">
        <f>K61+L61</f>
        <v>397.5</v>
      </c>
    </row>
    <row r="62" spans="1:13" ht="46.5" customHeight="1">
      <c r="A62" s="5" t="s">
        <v>75</v>
      </c>
      <c r="B62" s="23" t="s">
        <v>61</v>
      </c>
      <c r="C62" s="13">
        <v>24959.97</v>
      </c>
      <c r="D62" s="13">
        <v>-1750.51</v>
      </c>
      <c r="E62" s="13">
        <f>C62+D62+169976.48</f>
        <v>193185.94</v>
      </c>
      <c r="F62" s="13">
        <v>5357.57</v>
      </c>
      <c r="G62" s="13"/>
      <c r="H62" s="13">
        <f>E62+F62+G62</f>
        <v>198543.51</v>
      </c>
      <c r="I62" s="13">
        <v>-153978.22</v>
      </c>
      <c r="J62" s="13"/>
      <c r="K62" s="13">
        <v>731.2</v>
      </c>
      <c r="L62" s="13">
        <f>K62</f>
        <v>731.2</v>
      </c>
      <c r="M62" s="13">
        <v>731.2</v>
      </c>
    </row>
    <row r="63" spans="1:13" ht="63">
      <c r="A63" s="5" t="s">
        <v>77</v>
      </c>
      <c r="B63" s="15" t="s">
        <v>62</v>
      </c>
      <c r="C63" s="13">
        <v>24959.97</v>
      </c>
      <c r="D63" s="13">
        <v>-1750.51</v>
      </c>
      <c r="E63" s="13">
        <f>C63+D63+169976.48</f>
        <v>193185.94</v>
      </c>
      <c r="F63" s="13">
        <v>5357.57</v>
      </c>
      <c r="G63" s="13"/>
      <c r="H63" s="13">
        <f t="shared" si="9"/>
        <v>198543.51</v>
      </c>
      <c r="I63" s="13">
        <v>-153978.22</v>
      </c>
      <c r="J63" s="13">
        <f t="shared" si="10"/>
        <v>44565.29000000001</v>
      </c>
      <c r="K63" s="13"/>
      <c r="L63" s="30">
        <v>44565.29</v>
      </c>
      <c r="M63" s="30">
        <v>44565.29</v>
      </c>
    </row>
    <row r="64" spans="1:13" ht="78.75">
      <c r="A64" s="5" t="s">
        <v>31</v>
      </c>
      <c r="B64" s="15" t="s">
        <v>82</v>
      </c>
      <c r="C64" s="13">
        <v>811.9</v>
      </c>
      <c r="D64" s="13"/>
      <c r="E64" s="13">
        <f aca="true" t="shared" si="11" ref="E64:E71">C64+D64</f>
        <v>811.9</v>
      </c>
      <c r="F64" s="13"/>
      <c r="G64" s="13"/>
      <c r="H64" s="13"/>
      <c r="I64" s="13">
        <v>5772.16</v>
      </c>
      <c r="J64" s="13">
        <f>H64+I64</f>
        <v>5772.16</v>
      </c>
      <c r="K64" s="13">
        <v>-1675.23</v>
      </c>
      <c r="L64" s="30">
        <v>9025.31</v>
      </c>
      <c r="M64" s="30">
        <v>9025.31</v>
      </c>
    </row>
    <row r="65" spans="1:13" ht="47.25">
      <c r="A65" s="5" t="s">
        <v>31</v>
      </c>
      <c r="B65" s="15" t="s">
        <v>83</v>
      </c>
      <c r="C65" s="13">
        <v>811.9</v>
      </c>
      <c r="D65" s="13"/>
      <c r="E65" s="13">
        <f t="shared" si="11"/>
        <v>811.9</v>
      </c>
      <c r="F65" s="13"/>
      <c r="G65" s="13"/>
      <c r="H65" s="13"/>
      <c r="I65" s="13">
        <v>850</v>
      </c>
      <c r="J65" s="13">
        <f t="shared" si="10"/>
        <v>850</v>
      </c>
      <c r="K65" s="13">
        <v>6852.81</v>
      </c>
      <c r="L65" s="30">
        <v>8015.65</v>
      </c>
      <c r="M65" s="30">
        <v>8015.65</v>
      </c>
    </row>
    <row r="66" spans="1:13" ht="63">
      <c r="A66" s="5" t="s">
        <v>31</v>
      </c>
      <c r="B66" s="15" t="s">
        <v>84</v>
      </c>
      <c r="C66" s="13">
        <v>811.9</v>
      </c>
      <c r="D66" s="13"/>
      <c r="E66" s="13">
        <f>C66+D66</f>
        <v>811.9</v>
      </c>
      <c r="F66" s="13"/>
      <c r="G66" s="13"/>
      <c r="H66" s="13"/>
      <c r="I66" s="13">
        <v>51360.81</v>
      </c>
      <c r="J66" s="13">
        <f>H66+I66</f>
        <v>51360.81</v>
      </c>
      <c r="K66" s="13">
        <v>-5852.81</v>
      </c>
      <c r="L66" s="30">
        <v>44229.43</v>
      </c>
      <c r="M66" s="30">
        <v>44229.43</v>
      </c>
    </row>
    <row r="67" spans="1:13" ht="110.25">
      <c r="A67" s="5" t="s">
        <v>75</v>
      </c>
      <c r="B67" s="15" t="s">
        <v>110</v>
      </c>
      <c r="C67" s="13">
        <v>811.9</v>
      </c>
      <c r="D67" s="13"/>
      <c r="E67" s="13">
        <f t="shared" si="11"/>
        <v>811.9</v>
      </c>
      <c r="F67" s="13"/>
      <c r="G67" s="13"/>
      <c r="H67" s="13"/>
      <c r="I67" s="13">
        <v>51360.81</v>
      </c>
      <c r="J67" s="13">
        <f>H67+I67</f>
        <v>51360.81</v>
      </c>
      <c r="K67" s="13">
        <v>-5852.81</v>
      </c>
      <c r="L67" s="13">
        <v>880.9</v>
      </c>
      <c r="M67" s="13">
        <v>0</v>
      </c>
    </row>
    <row r="68" spans="1:13" ht="141.75">
      <c r="A68" s="5" t="s">
        <v>36</v>
      </c>
      <c r="B68" s="15" t="s">
        <v>21</v>
      </c>
      <c r="C68" s="13">
        <v>811.9</v>
      </c>
      <c r="D68" s="13"/>
      <c r="E68" s="13">
        <f t="shared" si="11"/>
        <v>811.9</v>
      </c>
      <c r="F68" s="13"/>
      <c r="G68" s="13"/>
      <c r="H68" s="13">
        <f t="shared" si="9"/>
        <v>811.9</v>
      </c>
      <c r="I68" s="13"/>
      <c r="J68" s="13">
        <f t="shared" si="10"/>
        <v>811.9</v>
      </c>
      <c r="K68" s="13"/>
      <c r="L68" s="13">
        <f>J68+K68</f>
        <v>811.9</v>
      </c>
      <c r="M68" s="13">
        <v>811.9</v>
      </c>
    </row>
    <row r="69" spans="1:13" ht="94.5">
      <c r="A69" s="5" t="s">
        <v>37</v>
      </c>
      <c r="B69" s="15" t="s">
        <v>35</v>
      </c>
      <c r="C69" s="13">
        <v>181.9</v>
      </c>
      <c r="D69" s="13"/>
      <c r="E69" s="13">
        <f t="shared" si="11"/>
        <v>181.9</v>
      </c>
      <c r="F69" s="13"/>
      <c r="G69" s="13"/>
      <c r="H69" s="13">
        <f t="shared" si="9"/>
        <v>181.9</v>
      </c>
      <c r="I69" s="13"/>
      <c r="J69" s="13">
        <f t="shared" si="10"/>
        <v>181.9</v>
      </c>
      <c r="K69" s="13"/>
      <c r="L69" s="13">
        <f>J69+K69</f>
        <v>181.9</v>
      </c>
      <c r="M69" s="13">
        <v>181.9</v>
      </c>
    </row>
    <row r="70" spans="1:13" ht="57.75" customHeight="1">
      <c r="A70" s="6" t="s">
        <v>113</v>
      </c>
      <c r="B70" s="24" t="s">
        <v>64</v>
      </c>
      <c r="C70" s="16"/>
      <c r="D70" s="16">
        <f>D80</f>
        <v>0</v>
      </c>
      <c r="E70" s="16">
        <f t="shared" si="11"/>
        <v>0</v>
      </c>
      <c r="F70" s="16">
        <f>F80</f>
        <v>0</v>
      </c>
      <c r="G70" s="16">
        <f>G80</f>
        <v>0</v>
      </c>
      <c r="H70" s="16">
        <f>H71</f>
        <v>5000</v>
      </c>
      <c r="I70" s="16">
        <f>I71+I72</f>
        <v>5000</v>
      </c>
      <c r="J70" s="16">
        <f>J71+J72</f>
        <v>10000</v>
      </c>
      <c r="K70" s="16">
        <f>K71+K72</f>
        <v>0</v>
      </c>
      <c r="L70" s="16">
        <f>L71+L72</f>
        <v>10000</v>
      </c>
      <c r="M70" s="16">
        <f>M71+M72</f>
        <v>10000</v>
      </c>
    </row>
    <row r="71" spans="1:13" ht="147.75" customHeight="1">
      <c r="A71" s="5" t="s">
        <v>63</v>
      </c>
      <c r="B71" s="15" t="s">
        <v>66</v>
      </c>
      <c r="C71" s="13"/>
      <c r="D71" s="13">
        <v>5000</v>
      </c>
      <c r="E71" s="13">
        <f t="shared" si="11"/>
        <v>5000</v>
      </c>
      <c r="F71" s="13"/>
      <c r="G71" s="13"/>
      <c r="H71" s="13">
        <f>E71+G71+F71</f>
        <v>5000</v>
      </c>
      <c r="I71" s="13"/>
      <c r="J71" s="13">
        <f>H71+I71</f>
        <v>5000</v>
      </c>
      <c r="K71" s="13"/>
      <c r="L71" s="13">
        <f>J71+K71</f>
        <v>5000</v>
      </c>
      <c r="M71" s="13">
        <v>5000</v>
      </c>
    </row>
    <row r="72" spans="1:13" s="21" customFormat="1" ht="127.5" customHeight="1">
      <c r="A72" s="5" t="s">
        <v>63</v>
      </c>
      <c r="B72" s="15" t="s">
        <v>85</v>
      </c>
      <c r="C72" s="13"/>
      <c r="D72" s="13">
        <v>5000</v>
      </c>
      <c r="E72" s="13">
        <f>C72+D72</f>
        <v>5000</v>
      </c>
      <c r="F72" s="13"/>
      <c r="G72" s="13"/>
      <c r="H72" s="13"/>
      <c r="I72" s="13">
        <v>5000</v>
      </c>
      <c r="J72" s="13">
        <f>H72+I72</f>
        <v>5000</v>
      </c>
      <c r="K72" s="13"/>
      <c r="L72" s="13">
        <f>J72+K72</f>
        <v>5000</v>
      </c>
      <c r="M72" s="13">
        <v>5000</v>
      </c>
    </row>
    <row r="73" spans="1:13" ht="36" customHeight="1">
      <c r="A73" s="6" t="s">
        <v>101</v>
      </c>
      <c r="B73" s="18" t="s">
        <v>86</v>
      </c>
      <c r="C73" s="16"/>
      <c r="D73" s="16"/>
      <c r="E73" s="16"/>
      <c r="F73" s="16"/>
      <c r="G73" s="16"/>
      <c r="H73" s="16"/>
      <c r="I73" s="16">
        <f>I80</f>
        <v>0</v>
      </c>
      <c r="J73" s="16">
        <f>J80</f>
        <v>0</v>
      </c>
      <c r="K73" s="16">
        <f>K80</f>
        <v>0</v>
      </c>
      <c r="L73" s="16">
        <f>L74</f>
        <v>129.42</v>
      </c>
      <c r="M73" s="16">
        <f>M74</f>
        <v>129.42</v>
      </c>
    </row>
    <row r="74" spans="1:13" ht="31.5">
      <c r="A74" s="12" t="s">
        <v>87</v>
      </c>
      <c r="B74" s="15" t="s">
        <v>88</v>
      </c>
      <c r="C74" s="13"/>
      <c r="D74" s="13"/>
      <c r="E74" s="13"/>
      <c r="F74" s="13"/>
      <c r="G74" s="13"/>
      <c r="H74" s="13"/>
      <c r="I74" s="13">
        <v>129.42</v>
      </c>
      <c r="J74" s="13">
        <f>I74</f>
        <v>129.42</v>
      </c>
      <c r="K74" s="13"/>
      <c r="L74" s="13">
        <f>J74+K74</f>
        <v>129.42</v>
      </c>
      <c r="M74" s="13">
        <v>129.42</v>
      </c>
    </row>
    <row r="75" spans="1:13" ht="173.25">
      <c r="A75" s="27" t="s">
        <v>105</v>
      </c>
      <c r="B75" s="18" t="s">
        <v>106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>
        <f>M76</f>
        <v>2.67</v>
      </c>
    </row>
    <row r="76" spans="1:13" ht="47.25">
      <c r="A76" s="12" t="s">
        <v>107</v>
      </c>
      <c r="B76" s="15" t="s">
        <v>108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>
        <v>2.67</v>
      </c>
    </row>
    <row r="77" spans="1:13" ht="78.75">
      <c r="A77" s="27" t="s">
        <v>97</v>
      </c>
      <c r="B77" s="18" t="s">
        <v>96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>
        <f>M78+M79+M80</f>
        <v>-1170.68</v>
      </c>
    </row>
    <row r="78" spans="1:13" ht="78.75">
      <c r="A78" s="12" t="s">
        <v>100</v>
      </c>
      <c r="B78" s="15" t="s">
        <v>98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>
        <v>-364.83</v>
      </c>
    </row>
    <row r="79" spans="1:13" ht="78.75">
      <c r="A79" s="12" t="s">
        <v>99</v>
      </c>
      <c r="B79" s="15" t="s">
        <v>102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>
        <v>-95.52</v>
      </c>
    </row>
    <row r="80" spans="1:13" ht="78.75">
      <c r="A80" s="12" t="s">
        <v>103</v>
      </c>
      <c r="B80" s="15" t="s">
        <v>104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>
        <v>-710.33</v>
      </c>
    </row>
    <row r="81" spans="1:13" ht="12.75">
      <c r="A81" s="37" t="s">
        <v>4</v>
      </c>
      <c r="B81" s="37"/>
      <c r="C81" s="11">
        <f>C11</f>
        <v>446553.88800000015</v>
      </c>
      <c r="D81" s="11">
        <f>D11</f>
        <v>4022.2800000000007</v>
      </c>
      <c r="E81" s="11">
        <f>E70+E35+E15+E12</f>
        <v>977233.4290000001</v>
      </c>
      <c r="F81" s="11">
        <f>F70+F35+F15+F12</f>
        <v>12334.872</v>
      </c>
      <c r="G81" s="11">
        <f>G70+G35+G15+G12</f>
        <v>-818.42</v>
      </c>
      <c r="H81" s="11">
        <f>H70+H35+H15+H12</f>
        <v>788318.7710000001</v>
      </c>
      <c r="I81" s="11">
        <f>I70+I35+I15+I12+I73</f>
        <v>-167487.58000000002</v>
      </c>
      <c r="J81" s="11">
        <f>J70+J35+J15+J12+J73</f>
        <v>576265.9010000001</v>
      </c>
      <c r="K81" s="11">
        <f>K70+K35+K15+K12+K73</f>
        <v>-2496.870000000001</v>
      </c>
      <c r="L81" s="29">
        <f>L70+L35+L15+L12+L73</f>
        <v>519293.6200000001</v>
      </c>
      <c r="M81" s="29">
        <f>M77+M75+M73+M35+M15+M12+M70</f>
        <v>516798.09</v>
      </c>
    </row>
    <row r="83" spans="6:7" ht="12.75">
      <c r="F83" s="20"/>
      <c r="G83" s="20"/>
    </row>
    <row r="84" spans="6:7" ht="12.75">
      <c r="F84" s="20"/>
      <c r="G84" s="20"/>
    </row>
    <row r="85" ht="12.75">
      <c r="H85" s="20"/>
    </row>
  </sheetData>
  <sheetProtection/>
  <mergeCells count="7">
    <mergeCell ref="B2:M2"/>
    <mergeCell ref="B1:M1"/>
    <mergeCell ref="A7:M7"/>
    <mergeCell ref="A81:B81"/>
    <mergeCell ref="B4:M4"/>
    <mergeCell ref="B5:M5"/>
    <mergeCell ref="B3:M3"/>
  </mergeCells>
  <printOptions/>
  <pageMargins left="0.2755905511811024" right="0.7480314960629921" top="0.15748031496062992" bottom="0.15748031496062992" header="0.5118110236220472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2019-04-17T13:22:08Z</cp:lastPrinted>
  <dcterms:created xsi:type="dcterms:W3CDTF">1996-10-08T23:32:33Z</dcterms:created>
  <dcterms:modified xsi:type="dcterms:W3CDTF">2019-04-17T13:22:12Z</dcterms:modified>
  <cp:category/>
  <cp:version/>
  <cp:contentType/>
  <cp:contentStatus/>
</cp:coreProperties>
</file>